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400" windowHeight="10935"/>
  </bookViews>
  <sheets>
    <sheet name="ДОУ" sheetId="19" r:id="rId1"/>
  </sheets>
  <definedNames>
    <definedName name="_xlnm.Print_Area" localSheetId="0">ДОУ!$A$1:$H$33</definedName>
  </definedNames>
  <calcPr calcId="125725"/>
</workbook>
</file>

<file path=xl/calcChain.xml><?xml version="1.0" encoding="utf-8"?>
<calcChain xmlns="http://schemas.openxmlformats.org/spreadsheetml/2006/main">
  <c r="H21" i="19"/>
  <c r="H27"/>
  <c r="H28"/>
  <c r="H32"/>
  <c r="H19"/>
  <c r="G30"/>
  <c r="H30" s="1"/>
  <c r="G22"/>
  <c r="H22" s="1"/>
  <c r="G18"/>
  <c r="H18" s="1"/>
  <c r="E24"/>
  <c r="D18"/>
  <c r="D22"/>
  <c r="D30"/>
  <c r="D17" l="1"/>
  <c r="D13" s="1"/>
  <c r="G17"/>
  <c r="G13" l="1"/>
  <c r="H17"/>
  <c r="D12"/>
  <c r="G12" l="1"/>
  <c r="H12" s="1"/>
  <c r="H13"/>
  <c r="C25" l="1"/>
  <c r="E25" s="1"/>
  <c r="C19"/>
  <c r="E19" s="1"/>
  <c r="C20"/>
  <c r="C21"/>
  <c r="E21" s="1"/>
  <c r="C23"/>
  <c r="E23" s="1"/>
  <c r="C26"/>
  <c r="E26" s="1"/>
  <c r="C27"/>
  <c r="E27" s="1"/>
  <c r="C29"/>
  <c r="E29" s="1"/>
  <c r="C31"/>
  <c r="E31" s="1"/>
  <c r="C32"/>
  <c r="E32" s="1"/>
  <c r="C18" l="1"/>
  <c r="E18" s="1"/>
  <c r="C22"/>
  <c r="E22" s="1"/>
  <c r="C30"/>
  <c r="E30" s="1"/>
  <c r="C17" l="1"/>
  <c r="E17" s="1"/>
  <c r="C13" l="1"/>
  <c r="E13" s="1"/>
  <c r="C12" l="1"/>
  <c r="E12" s="1"/>
</calcChain>
</file>

<file path=xl/sharedStrings.xml><?xml version="1.0" encoding="utf-8"?>
<sst xmlns="http://schemas.openxmlformats.org/spreadsheetml/2006/main" count="49" uniqueCount="47">
  <si>
    <t>Наименование статей</t>
  </si>
  <si>
    <t>Оплата труда и начисления на выплаты по оплате труда, всего</t>
  </si>
  <si>
    <t>Прочие выплаты</t>
  </si>
  <si>
    <t>Услуги связи</t>
  </si>
  <si>
    <t>Прочие работы, услуги</t>
  </si>
  <si>
    <t>Прочие расходы</t>
  </si>
  <si>
    <t>Субсидии на выполнение государственного задания</t>
  </si>
  <si>
    <t>Поступления от иной приносящей доход деятельности, всего:</t>
  </si>
  <si>
    <t>Выплаты, всего:</t>
  </si>
  <si>
    <t>Транспортные услуги</t>
  </si>
  <si>
    <t>Увеличение стоимости основных средств</t>
  </si>
  <si>
    <t>КОСГУ</t>
  </si>
  <si>
    <t>Показатели по поступлениям и выплатам муниципального учреждения</t>
  </si>
  <si>
    <t>Поступление, всего:</t>
  </si>
  <si>
    <t>Заработная плата</t>
  </si>
  <si>
    <t>Начисления на выплаты по оплате труда</t>
  </si>
  <si>
    <t>Оплата работ, услуг, всего</t>
  </si>
  <si>
    <t>223</t>
  </si>
  <si>
    <t>222</t>
  </si>
  <si>
    <t>221</t>
  </si>
  <si>
    <t>213</t>
  </si>
  <si>
    <t>212</t>
  </si>
  <si>
    <t>211</t>
  </si>
  <si>
    <t>210</t>
  </si>
  <si>
    <t>Х</t>
  </si>
  <si>
    <t>Поступление нефинансовых активов, всего</t>
  </si>
  <si>
    <t>340</t>
  </si>
  <si>
    <t>310</t>
  </si>
  <si>
    <t>300</t>
  </si>
  <si>
    <t>290</t>
  </si>
  <si>
    <t>226</t>
  </si>
  <si>
    <t>225</t>
  </si>
  <si>
    <t>220</t>
  </si>
  <si>
    <t>х</t>
  </si>
  <si>
    <t>Целевые субсидии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</si>
  <si>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</si>
  <si>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Коммунальные услуги, в том числе</t>
  </si>
  <si>
    <t>работы, услуги по содержанию имущества</t>
  </si>
  <si>
    <t>компенсация ком.услуг пед.работникам</t>
  </si>
  <si>
    <t>262</t>
  </si>
  <si>
    <t xml:space="preserve">Увел. МЗ </t>
  </si>
  <si>
    <t xml:space="preserve">Муниципальное бюджетное дошкольное образовательное учреждение "Хоронхойский детский сад" </t>
  </si>
  <si>
    <t>Субсидии на выполнение государственного задания 20</t>
  </si>
  <si>
    <t>факт 20</t>
  </si>
  <si>
    <t>исп%</t>
  </si>
  <si>
    <t>Целевые субсидии 21</t>
  </si>
  <si>
    <t>факт 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</si>
</sst>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49" fontId="0" fillId="0" borderId="1" xfId="0" applyNumberForma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9" fontId="1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1"/>
  <sheetViews>
    <sheetView tabSelected="1" topLeftCell="A7" zoomScale="80" zoomScaleNormal="80" zoomScaleSheetLayoutView="80" workbookViewId="0">
      <pane xSplit="2" topLeftCell="C1" activePane="topRight" state="frozenSplit"/>
      <selection activeCell="A4" sqref="A4"/>
      <selection pane="topRight" activeCell="H12" sqref="H12"/>
    </sheetView>
  </sheetViews>
  <sheetFormatPr defaultRowHeight="15"/>
  <cols>
    <col min="1" max="1" width="51.140625" style="1" customWidth="1"/>
    <col min="2" max="2" width="9.140625" style="1"/>
    <col min="3" max="3" width="16.28515625" style="1" customWidth="1"/>
    <col min="4" max="4" width="13.42578125" style="1" customWidth="1"/>
    <col min="5" max="5" width="12.5703125" style="1" customWidth="1"/>
    <col min="6" max="6" width="13.85546875" style="1" customWidth="1"/>
    <col min="7" max="7" width="12.85546875" style="1" customWidth="1"/>
    <col min="8" max="8" width="13.28515625" style="1" customWidth="1"/>
    <col min="9" max="16384" width="9.140625" style="1"/>
  </cols>
  <sheetData>
    <row r="9" spans="1:8" ht="93.75" customHeight="1">
      <c r="A9" s="23" t="s">
        <v>0</v>
      </c>
      <c r="B9" s="23" t="s">
        <v>11</v>
      </c>
      <c r="C9" s="20" t="s">
        <v>41</v>
      </c>
      <c r="D9" s="21"/>
      <c r="E9" s="21"/>
      <c r="F9" s="21"/>
      <c r="G9" s="21"/>
      <c r="H9" s="22"/>
    </row>
    <row r="10" spans="1:8" ht="63.75" customHeight="1">
      <c r="A10" s="23"/>
      <c r="B10" s="23"/>
      <c r="C10" s="19" t="s">
        <v>42</v>
      </c>
      <c r="D10" s="19" t="s">
        <v>43</v>
      </c>
      <c r="E10" s="19" t="s">
        <v>44</v>
      </c>
      <c r="F10" s="19" t="s">
        <v>45</v>
      </c>
      <c r="G10" s="19" t="s">
        <v>46</v>
      </c>
      <c r="H10" s="19" t="s">
        <v>44</v>
      </c>
    </row>
    <row r="11" spans="1:8" ht="28.5" customHeight="1">
      <c r="A11" s="9" t="s">
        <v>12</v>
      </c>
      <c r="B11" s="9"/>
      <c r="C11" s="9"/>
      <c r="D11" s="9"/>
      <c r="E11" s="9"/>
      <c r="F11" s="9"/>
      <c r="G11" s="9"/>
      <c r="H11" s="9"/>
    </row>
    <row r="12" spans="1:8">
      <c r="A12" s="12" t="s">
        <v>13</v>
      </c>
      <c r="B12" s="13" t="s">
        <v>24</v>
      </c>
      <c r="C12" s="7">
        <f>C13+C14+C15</f>
        <v>3644404.5200000005</v>
      </c>
      <c r="D12" s="7">
        <f>D13+D14+D15</f>
        <v>3590622.8300000005</v>
      </c>
      <c r="E12" s="10">
        <f>D12*100/C12</f>
        <v>98.524266729863456</v>
      </c>
      <c r="F12" s="7">
        <v>3333235.5</v>
      </c>
      <c r="G12" s="7">
        <f>G13+G14+G15</f>
        <v>3333235.5</v>
      </c>
      <c r="H12" s="7">
        <f>G12*100/F12</f>
        <v>100</v>
      </c>
    </row>
    <row r="13" spans="1:8" ht="18" customHeight="1">
      <c r="A13" s="14" t="s">
        <v>6</v>
      </c>
      <c r="B13" s="13" t="s">
        <v>24</v>
      </c>
      <c r="C13" s="3">
        <f>C17</f>
        <v>3644404.5200000005</v>
      </c>
      <c r="D13" s="3">
        <f>D17</f>
        <v>3590622.8300000005</v>
      </c>
      <c r="E13" s="5">
        <f>D13*100/C13</f>
        <v>98.524266729863456</v>
      </c>
      <c r="F13" s="3">
        <v>3333235.5</v>
      </c>
      <c r="G13" s="2">
        <f>G17</f>
        <v>3333235.5</v>
      </c>
      <c r="H13" s="18">
        <f t="shared" ref="H13:H18" si="0">G13*100/F13</f>
        <v>100</v>
      </c>
    </row>
    <row r="14" spans="1:8" ht="12.75" customHeight="1">
      <c r="A14" s="14" t="s">
        <v>34</v>
      </c>
      <c r="B14" s="13" t="s">
        <v>33</v>
      </c>
      <c r="C14" s="3"/>
      <c r="D14" s="3"/>
      <c r="E14" s="3"/>
      <c r="F14" s="3"/>
      <c r="G14" s="3"/>
      <c r="H14" s="7"/>
    </row>
    <row r="15" spans="1:8" ht="75.75" customHeight="1">
      <c r="A15" s="14" t="s">
        <v>35</v>
      </c>
      <c r="B15" s="13"/>
      <c r="C15" s="3"/>
      <c r="D15" s="3"/>
      <c r="E15" s="3"/>
      <c r="F15" s="3"/>
      <c r="G15" s="3"/>
      <c r="H15" s="7"/>
    </row>
    <row r="16" spans="1:8" ht="30.75" customHeight="1">
      <c r="A16" s="14" t="s">
        <v>7</v>
      </c>
      <c r="B16" s="13"/>
      <c r="C16" s="3"/>
      <c r="D16" s="3"/>
      <c r="E16" s="3"/>
      <c r="F16" s="3"/>
      <c r="G16" s="3"/>
      <c r="H16" s="7"/>
    </row>
    <row r="17" spans="1:8">
      <c r="A17" s="12" t="s">
        <v>8</v>
      </c>
      <c r="B17" s="13"/>
      <c r="C17" s="10">
        <f>C18+C22+C30+C28+C29</f>
        <v>3644404.5200000005</v>
      </c>
      <c r="D17" s="10">
        <f>D18+D22+D30+D28+D29</f>
        <v>3590622.8300000005</v>
      </c>
      <c r="E17" s="10">
        <f>D17*100/C17</f>
        <v>98.524266729863456</v>
      </c>
      <c r="F17" s="10">
        <v>3333235.5</v>
      </c>
      <c r="G17" s="10">
        <f>G18+G22+G28+G29+G30</f>
        <v>3333235.5</v>
      </c>
      <c r="H17" s="7">
        <f t="shared" si="0"/>
        <v>100</v>
      </c>
    </row>
    <row r="18" spans="1:8" s="11" customFormat="1" ht="34.5" customHeight="1">
      <c r="A18" s="15" t="s">
        <v>1</v>
      </c>
      <c r="B18" s="16" t="s">
        <v>23</v>
      </c>
      <c r="C18" s="10">
        <f>SUM(C19:C21)</f>
        <v>810309.37</v>
      </c>
      <c r="D18" s="10">
        <f>SUM(D19:D21)</f>
        <v>808537.17999999993</v>
      </c>
      <c r="E18" s="10">
        <f t="shared" ref="E18:E32" si="1">D18*100/C18</f>
        <v>99.781294643057137</v>
      </c>
      <c r="F18" s="10">
        <v>3079776</v>
      </c>
      <c r="G18" s="10">
        <f>G19+G20+G21</f>
        <v>3079776</v>
      </c>
      <c r="H18" s="7">
        <f t="shared" si="0"/>
        <v>100</v>
      </c>
    </row>
    <row r="19" spans="1:8" ht="16.5" customHeight="1">
      <c r="A19" s="14" t="s">
        <v>14</v>
      </c>
      <c r="B19" s="13" t="s">
        <v>22</v>
      </c>
      <c r="C19" s="5">
        <f>566469+53980.13+1000+738.91+3321.21-3657</f>
        <v>621852.25</v>
      </c>
      <c r="D19" s="5">
        <v>621852.25</v>
      </c>
      <c r="E19" s="5">
        <f t="shared" si="1"/>
        <v>100</v>
      </c>
      <c r="F19" s="18">
        <v>2345214.4300000002</v>
      </c>
      <c r="G19" s="18">
        <v>2345214.4300000002</v>
      </c>
      <c r="H19" s="18">
        <f>G19*100/F19</f>
        <v>100</v>
      </c>
    </row>
    <row r="20" spans="1:8" ht="15" customHeight="1">
      <c r="A20" s="14" t="s">
        <v>2</v>
      </c>
      <c r="B20" s="13" t="s">
        <v>21</v>
      </c>
      <c r="C20" s="5">
        <f>1000-1000</f>
        <v>0</v>
      </c>
      <c r="D20" s="5"/>
      <c r="E20" s="5"/>
      <c r="F20" s="18">
        <v>0</v>
      </c>
      <c r="G20" s="18"/>
      <c r="H20" s="18"/>
    </row>
    <row r="21" spans="1:8" ht="14.25" customHeight="1">
      <c r="A21" s="14" t="s">
        <v>15</v>
      </c>
      <c r="B21" s="13" t="s">
        <v>20</v>
      </c>
      <c r="C21" s="4">
        <f>171073.64+15620.14-738.91+2502.25</f>
        <v>188457.12000000002</v>
      </c>
      <c r="D21" s="4">
        <v>186684.93</v>
      </c>
      <c r="E21" s="5">
        <f t="shared" si="1"/>
        <v>99.059632238888071</v>
      </c>
      <c r="F21" s="18">
        <v>734561.57000000007</v>
      </c>
      <c r="G21" s="18">
        <v>734561.57</v>
      </c>
      <c r="H21" s="18">
        <f t="shared" ref="H21:H32" si="2">G21*100/F21</f>
        <v>99.999999999999986</v>
      </c>
    </row>
    <row r="22" spans="1:8">
      <c r="A22" s="12" t="s">
        <v>16</v>
      </c>
      <c r="B22" s="17" t="s">
        <v>32</v>
      </c>
      <c r="C22" s="10">
        <f t="shared" ref="C22:D22" si="3">C23+C24+C25+C26+C27</f>
        <v>2349615.1500000004</v>
      </c>
      <c r="D22" s="10">
        <f t="shared" si="3"/>
        <v>2309158.02</v>
      </c>
      <c r="E22" s="10">
        <f t="shared" si="1"/>
        <v>98.278138017623846</v>
      </c>
      <c r="F22" s="10">
        <v>21448</v>
      </c>
      <c r="G22" s="10">
        <f>G23+G24+G25+G26+G27</f>
        <v>21448</v>
      </c>
      <c r="H22" s="7">
        <f t="shared" si="2"/>
        <v>100</v>
      </c>
    </row>
    <row r="23" spans="1:8" ht="16.5" customHeight="1">
      <c r="A23" s="14" t="s">
        <v>3</v>
      </c>
      <c r="B23" s="13" t="s">
        <v>19</v>
      </c>
      <c r="C23" s="4">
        <f>25350-17000</f>
        <v>8350</v>
      </c>
      <c r="D23" s="4">
        <v>7167.96</v>
      </c>
      <c r="E23" s="5">
        <f t="shared" si="1"/>
        <v>85.843832335329338</v>
      </c>
      <c r="F23" s="18">
        <v>0</v>
      </c>
      <c r="G23" s="7"/>
      <c r="H23" s="7"/>
    </row>
    <row r="24" spans="1:8" ht="17.25" customHeight="1">
      <c r="A24" s="14" t="s">
        <v>9</v>
      </c>
      <c r="B24" s="13" t="s">
        <v>18</v>
      </c>
      <c r="C24" s="5">
        <v>1000</v>
      </c>
      <c r="D24" s="5"/>
      <c r="E24" s="5">
        <f t="shared" si="1"/>
        <v>0</v>
      </c>
      <c r="F24" s="18">
        <v>0</v>
      </c>
      <c r="G24" s="7"/>
      <c r="H24" s="7"/>
    </row>
    <row r="25" spans="1:8" ht="14.25" customHeight="1">
      <c r="A25" s="12" t="s">
        <v>36</v>
      </c>
      <c r="B25" s="13" t="s">
        <v>17</v>
      </c>
      <c r="C25" s="4">
        <f>2099165.22-7679.01-621-23232.29-150000-53980.13-15620.14-10000-5200-14449.34-10000-2502.25-59000-37000-3000+3657</f>
        <v>1710538.0600000003</v>
      </c>
      <c r="D25" s="4">
        <v>1675555.97</v>
      </c>
      <c r="E25" s="5">
        <f t="shared" si="1"/>
        <v>97.954907241292233</v>
      </c>
      <c r="F25" s="18">
        <v>0</v>
      </c>
      <c r="G25" s="7"/>
      <c r="H25" s="7"/>
    </row>
    <row r="26" spans="1:8" ht="14.25" customHeight="1">
      <c r="A26" s="12" t="s">
        <v>37</v>
      </c>
      <c r="B26" s="17" t="s">
        <v>31</v>
      </c>
      <c r="C26" s="6">
        <f>57420+7679.01+621+23232.29+150000+5200-30000-40000-3321.21-18244.07-1500</f>
        <v>151087.02000000002</v>
      </c>
      <c r="D26" s="6">
        <v>147894.01999999999</v>
      </c>
      <c r="E26" s="10">
        <f t="shared" si="1"/>
        <v>97.886648369926135</v>
      </c>
      <c r="F26" s="7">
        <v>0</v>
      </c>
      <c r="G26" s="7"/>
      <c r="H26" s="7"/>
    </row>
    <row r="27" spans="1:8" ht="16.5" customHeight="1">
      <c r="A27" s="12" t="s">
        <v>4</v>
      </c>
      <c r="B27" s="17" t="s">
        <v>30</v>
      </c>
      <c r="C27" s="6">
        <f>59000+57826.93+433353.07+17000-100039.93+10000+1500</f>
        <v>478640.07</v>
      </c>
      <c r="D27" s="6">
        <v>478540.07</v>
      </c>
      <c r="E27" s="10">
        <f t="shared" si="1"/>
        <v>99.979107474223795</v>
      </c>
      <c r="F27" s="7">
        <v>21448</v>
      </c>
      <c r="G27" s="7">
        <v>21448</v>
      </c>
      <c r="H27" s="7">
        <f t="shared" si="2"/>
        <v>100</v>
      </c>
    </row>
    <row r="28" spans="1:8" ht="13.5" customHeight="1">
      <c r="A28" s="14" t="s">
        <v>38</v>
      </c>
      <c r="B28" s="13" t="s">
        <v>39</v>
      </c>
      <c r="C28" s="5"/>
      <c r="D28" s="5"/>
      <c r="E28" s="10"/>
      <c r="F28" s="18">
        <v>192011.5</v>
      </c>
      <c r="G28" s="18">
        <v>192011.5</v>
      </c>
      <c r="H28" s="18">
        <f t="shared" si="2"/>
        <v>100</v>
      </c>
    </row>
    <row r="29" spans="1:8" ht="14.25" customHeight="1">
      <c r="A29" s="14" t="s">
        <v>5</v>
      </c>
      <c r="B29" s="13" t="s">
        <v>29</v>
      </c>
      <c r="C29" s="5">
        <f>242480+10000+59000</f>
        <v>311480</v>
      </c>
      <c r="D29" s="5">
        <v>309414.45</v>
      </c>
      <c r="E29" s="5">
        <f t="shared" si="1"/>
        <v>99.33685950943881</v>
      </c>
      <c r="F29" s="18">
        <v>0</v>
      </c>
      <c r="G29" s="7"/>
      <c r="H29" s="7"/>
    </row>
    <row r="30" spans="1:8" ht="13.5" customHeight="1">
      <c r="A30" s="12" t="s">
        <v>25</v>
      </c>
      <c r="B30" s="17" t="s">
        <v>28</v>
      </c>
      <c r="C30" s="10">
        <f t="shared" ref="C30:D30" si="4">SUM(C31:C32)</f>
        <v>173000</v>
      </c>
      <c r="D30" s="10">
        <f t="shared" si="4"/>
        <v>163513.18</v>
      </c>
      <c r="E30" s="10">
        <f t="shared" si="1"/>
        <v>94.516289017341037</v>
      </c>
      <c r="F30" s="10">
        <v>40000</v>
      </c>
      <c r="G30" s="10">
        <f>G31+G32</f>
        <v>40000</v>
      </c>
      <c r="H30" s="7">
        <f t="shared" si="2"/>
        <v>100</v>
      </c>
    </row>
    <row r="31" spans="1:8" ht="14.25" customHeight="1">
      <c r="A31" s="14" t="s">
        <v>10</v>
      </c>
      <c r="B31" s="13" t="s">
        <v>27</v>
      </c>
      <c r="C31" s="5">
        <f>20000+30000+3000</f>
        <v>53000</v>
      </c>
      <c r="D31" s="5">
        <v>51689</v>
      </c>
      <c r="E31" s="5">
        <f t="shared" si="1"/>
        <v>97.526415094339626</v>
      </c>
      <c r="F31" s="7"/>
      <c r="G31" s="7"/>
      <c r="H31" s="7"/>
    </row>
    <row r="32" spans="1:8">
      <c r="A32" s="14" t="s">
        <v>40</v>
      </c>
      <c r="B32" s="13" t="s">
        <v>26</v>
      </c>
      <c r="C32" s="5">
        <f>43000+40000+37000</f>
        <v>120000</v>
      </c>
      <c r="D32" s="5">
        <v>111824.18</v>
      </c>
      <c r="E32" s="5">
        <f t="shared" si="1"/>
        <v>93.186816666666672</v>
      </c>
      <c r="F32" s="18">
        <v>40000</v>
      </c>
      <c r="G32" s="18">
        <v>40000</v>
      </c>
      <c r="H32" s="18">
        <f t="shared" si="2"/>
        <v>100</v>
      </c>
    </row>
    <row r="34" spans="1:5">
      <c r="C34" s="8"/>
      <c r="D34" s="8"/>
      <c r="E34" s="8"/>
    </row>
    <row r="35" spans="1:5">
      <c r="C35" s="8"/>
      <c r="D35" s="8"/>
      <c r="E35" s="8"/>
    </row>
    <row r="38" spans="1:5">
      <c r="A38" s="8"/>
    </row>
    <row r="41" spans="1:5">
      <c r="A41" s="8"/>
    </row>
  </sheetData>
  <mergeCells count="3">
    <mergeCell ref="C9:H9"/>
    <mergeCell ref="A9:A10"/>
    <mergeCell ref="B9:B10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ДОУ</vt:lpstr>
      <vt:lpstr>ДОУ!Область_печати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2016-12-30T03:27:06Z</cp:lastPrinted>
  <dcterms:created xsi:type="dcterms:W3CDTF">2014-07-28T06:42:10Z</dcterms:created>
  <dcterms:modified xsi:type="dcterms:W3CDTF">2017-02-14T01:27:37Z</dcterms:modified>
</cp:coreProperties>
</file>